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hang\Documents\SMALL BUS MGMT\"/>
    </mc:Choice>
  </mc:AlternateContent>
  <bookViews>
    <workbookView xWindow="480" yWindow="255" windowWidth="11100" windowHeight="91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0" i="1" l="1"/>
  <c r="G12" i="1" s="1"/>
  <c r="G14" i="1"/>
  <c r="I47" i="1" s="1"/>
  <c r="J47" i="1" s="1"/>
  <c r="G36" i="1"/>
  <c r="A36" i="1" s="1"/>
  <c r="B36" i="1" s="1"/>
  <c r="M36" i="1"/>
  <c r="I38" i="1"/>
  <c r="J38" i="1"/>
  <c r="G43" i="1"/>
  <c r="M43" i="1"/>
  <c r="A45" i="1"/>
  <c r="B45" i="1"/>
  <c r="I45" i="1"/>
  <c r="J45" i="1" s="1"/>
  <c r="A46" i="1" l="1"/>
  <c r="B46" i="1" s="1"/>
  <c r="I39" i="1"/>
  <c r="J39" i="1"/>
  <c r="B38" i="1"/>
  <c r="A43" i="1"/>
  <c r="B43" i="1" s="1"/>
  <c r="A39" i="1"/>
  <c r="I36" i="1"/>
  <c r="J36" i="1" s="1"/>
  <c r="B39" i="1"/>
  <c r="H12" i="1"/>
  <c r="I16" i="1"/>
  <c r="I46" i="1"/>
  <c r="J46" i="1" s="1"/>
  <c r="A38" i="1"/>
  <c r="G16" i="1" l="1"/>
  <c r="A47" i="1"/>
  <c r="B47" i="1" s="1"/>
  <c r="A40" i="1"/>
  <c r="H16" i="1"/>
  <c r="I40" i="1"/>
  <c r="B40" i="1"/>
  <c r="I43" i="1"/>
  <c r="J43" i="1" s="1"/>
  <c r="J40" i="1"/>
  <c r="K16" i="1" l="1"/>
  <c r="J16" i="1"/>
</calcChain>
</file>

<file path=xl/comments1.xml><?xml version="1.0" encoding="utf-8"?>
<comments xmlns="http://schemas.openxmlformats.org/spreadsheetml/2006/main">
  <authors>
    <author>Erick Chang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Erick Chang:</t>
        </r>
        <r>
          <rPr>
            <sz val="9"/>
            <color indexed="81"/>
            <rFont val="Tahoma"/>
            <family val="2"/>
          </rPr>
          <t xml:space="preserve">
Please enter your potential price here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Erick Chang:</t>
        </r>
        <r>
          <rPr>
            <sz val="9"/>
            <color indexed="81"/>
            <rFont val="Tahoma"/>
            <family val="2"/>
          </rPr>
          <t xml:space="preserve">
Please enter your potential cost here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Erick Chang:</t>
        </r>
        <r>
          <rPr>
            <sz val="9"/>
            <color indexed="81"/>
            <rFont val="Tahoma"/>
            <family val="2"/>
          </rPr>
          <t xml:space="preserve">
please enter here your costs
</t>
        </r>
      </text>
    </comment>
  </commentList>
</comments>
</file>

<file path=xl/sharedStrings.xml><?xml version="1.0" encoding="utf-8"?>
<sst xmlns="http://schemas.openxmlformats.org/spreadsheetml/2006/main" count="61" uniqueCount="53">
  <si>
    <t xml:space="preserve">      BASELINE 1:</t>
  </si>
  <si>
    <t xml:space="preserve">      BASELINE 2:</t>
  </si>
  <si>
    <t xml:space="preserve">      BASELINE 3:</t>
  </si>
  <si>
    <t xml:space="preserve">      BASELINE 4:</t>
  </si>
  <si>
    <t xml:space="preserve">      BASELINE 5:</t>
  </si>
  <si>
    <t xml:space="preserve">              Per :     YEAR</t>
  </si>
  <si>
    <t xml:space="preserve">   MONTH</t>
  </si>
  <si>
    <t xml:space="preserve">    PRICING</t>
  </si>
  <si>
    <t xml:space="preserve">  UNIT COSTS</t>
  </si>
  <si>
    <t>Price:</t>
  </si>
  <si>
    <t xml:space="preserve">    QTR</t>
  </si>
  <si>
    <t xml:space="preserve"> Monthly Burn:</t>
  </si>
  <si>
    <t>Labor + Mats:</t>
  </si>
  <si>
    <t xml:space="preserve">     DAY</t>
  </si>
  <si>
    <t xml:space="preserve"> WEEK</t>
  </si>
  <si>
    <t xml:space="preserve">  METRICS</t>
  </si>
  <si>
    <t>Module A</t>
  </si>
  <si>
    <t>Module B</t>
  </si>
  <si>
    <t>Module C</t>
  </si>
  <si>
    <r>
      <t xml:space="preserve">    Gross Profit</t>
    </r>
    <r>
      <rPr>
        <i/>
        <sz val="10"/>
        <color indexed="8"/>
        <rFont val="Arial"/>
        <family val="2"/>
      </rPr>
      <t xml:space="preserve"> per unit:</t>
    </r>
  </si>
  <si>
    <t xml:space="preserve">               Breakeven at:</t>
  </si>
  <si>
    <t>BURN</t>
  </si>
  <si>
    <t>VOLUME</t>
  </si>
  <si>
    <r>
      <t xml:space="preserve"> </t>
    </r>
    <r>
      <rPr>
        <b/>
        <i/>
        <sz val="10"/>
        <color indexed="8"/>
        <rFont val="Arial"/>
        <family val="2"/>
      </rPr>
      <t>Monthly</t>
    </r>
    <r>
      <rPr>
        <i/>
        <sz val="10"/>
        <color indexed="8"/>
        <rFont val="Arial"/>
        <family val="2"/>
      </rPr>
      <t xml:space="preserve"> Burn Rate is:</t>
    </r>
  </si>
  <si>
    <r>
      <t>Copyrighted</t>
    </r>
    <r>
      <rPr>
        <b/>
        <sz val="12"/>
        <color indexed="9"/>
        <rFont val="Arial"/>
        <family val="2"/>
      </rPr>
      <t xml:space="preserve"> © David Newton (1990) WESTMONT </t>
    </r>
    <r>
      <rPr>
        <b/>
        <sz val="12"/>
        <color indexed="9"/>
        <rFont val="Arial"/>
      </rPr>
      <t>•</t>
    </r>
    <r>
      <rPr>
        <b/>
        <sz val="12"/>
        <color indexed="9"/>
        <rFont val="Arial"/>
        <family val="2"/>
      </rPr>
      <t xml:space="preserve"> Santa Barbara </t>
    </r>
    <r>
      <rPr>
        <b/>
        <sz val="12"/>
        <color indexed="9"/>
        <rFont val="Arial"/>
      </rPr>
      <t>•</t>
    </r>
    <r>
      <rPr>
        <b/>
        <sz val="12"/>
        <color indexed="9"/>
        <rFont val="Arial"/>
        <family val="2"/>
      </rPr>
      <t xml:space="preserve"> California </t>
    </r>
    <r>
      <rPr>
        <b/>
        <sz val="12"/>
        <color indexed="9"/>
        <rFont val="Arial"/>
      </rPr>
      <t>•</t>
    </r>
    <r>
      <rPr>
        <b/>
        <sz val="12"/>
        <color indexed="9"/>
        <rFont val="Arial"/>
        <family val="2"/>
      </rPr>
      <t xml:space="preserve"> USA 93108-1099</t>
    </r>
  </si>
  <si>
    <t>The Business Model and New Venture Dynamics</t>
  </si>
  <si>
    <t>TOTAL DIRECT COSTS</t>
  </si>
  <si>
    <t>Gross Contribution Margin</t>
  </si>
  <si>
    <t>Your Biz Idea</t>
  </si>
  <si>
    <t>Monthly B/E Units:</t>
  </si>
  <si>
    <t>MONTHLY OPERATIONS</t>
  </si>
  <si>
    <t>Personnel salaries &amp; compensation</t>
  </si>
  <si>
    <t>Sales and Marketing expenses</t>
  </si>
  <si>
    <t>General Expenses</t>
  </si>
  <si>
    <t>Depreciation Equipment</t>
  </si>
  <si>
    <t>Financial Expenses</t>
  </si>
  <si>
    <t>Explanations for Different Items</t>
  </si>
  <si>
    <t>Other Expenses</t>
  </si>
  <si>
    <t>General Expenses: office expenses, rent, utilities, communications (phone, fax, internet), office supplies</t>
  </si>
  <si>
    <t>Personnel: employees' salaries and benefits, bonuses, etc.</t>
  </si>
  <si>
    <t>Depreciation: estimate the monthly depreciation expense for all equipment and fixed assets (you can also include amortization expenses)</t>
  </si>
  <si>
    <t>Financial Expenses: interests (accrued or paid)</t>
  </si>
  <si>
    <t>Other expenses: miscellaneous stuff that you cannot consider in the other items, even taxes can be placed here</t>
  </si>
  <si>
    <t>Enter below your monthly estimates</t>
  </si>
  <si>
    <t>PER UNIT</t>
  </si>
  <si>
    <t xml:space="preserve">       And Our  Variable Costs per UNIT Are:</t>
  </si>
  <si>
    <t xml:space="preserve">        If We Charge This Price per unit:</t>
  </si>
  <si>
    <t>MATERIALS + LABOR + OTHER DIRECT MANUFACTURING COSTS</t>
  </si>
  <si>
    <t>Sales and marketing expenses: advertising, promotional campaigns, brochures, events, etc.</t>
  </si>
  <si>
    <t>DISTRIBUTION COSTS (e.g. Shipping, Packaging, Handling sales commissions, etc.)</t>
  </si>
  <si>
    <t xml:space="preserve">Enter in these cells your Price (G5), </t>
  </si>
  <si>
    <t>and your distribution cost per unit (G8)</t>
  </si>
  <si>
    <t xml:space="preserve">Your production cost per unit (G7)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</si>
</sst>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44" x14ac:knownFonts="1">
    <font>
      <sz val="10"/>
      <name val="Arial"/>
    </font>
    <font>
      <b/>
      <i/>
      <sz val="14"/>
      <color indexed="22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9"/>
      <name val="Arial"/>
    </font>
    <font>
      <sz val="8"/>
      <name val="Arial"/>
    </font>
    <font>
      <b/>
      <sz val="10"/>
      <color indexed="9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</font>
    <font>
      <sz val="16"/>
      <color indexed="8"/>
      <name val="Arial"/>
    </font>
    <font>
      <sz val="12"/>
      <name val="Arial"/>
    </font>
    <font>
      <b/>
      <sz val="12"/>
      <name val="Arial"/>
      <family val="2"/>
    </font>
    <font>
      <sz val="16"/>
      <color indexed="17"/>
      <name val="Arial"/>
    </font>
    <font>
      <b/>
      <i/>
      <sz val="10"/>
      <color indexed="17"/>
      <name val="Arial"/>
      <family val="2"/>
    </font>
    <font>
      <sz val="16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6"/>
      <color indexed="10"/>
      <name val="Arial"/>
    </font>
    <font>
      <b/>
      <sz val="8"/>
      <color indexed="9"/>
      <name val="Arial"/>
      <family val="2"/>
    </font>
    <font>
      <sz val="16"/>
      <color indexed="62"/>
      <name val="Arial"/>
      <family val="2"/>
    </font>
    <font>
      <i/>
      <sz val="10"/>
      <color indexed="62"/>
      <name val="Arial"/>
      <family val="2"/>
    </font>
    <font>
      <b/>
      <sz val="14"/>
      <color indexed="13"/>
      <name val="Arial"/>
      <family val="2"/>
    </font>
    <font>
      <b/>
      <sz val="14"/>
      <color indexed="15"/>
      <name val="Arial"/>
      <family val="2"/>
    </font>
    <font>
      <b/>
      <sz val="10"/>
      <color indexed="11"/>
      <name val="Arial"/>
      <family val="2"/>
    </font>
    <font>
      <b/>
      <sz val="14"/>
      <color indexed="11"/>
      <name val="Arial"/>
      <family val="2"/>
    </font>
    <font>
      <b/>
      <sz val="14"/>
      <color indexed="45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Arial"/>
    </font>
    <font>
      <sz val="11"/>
      <color indexed="8"/>
      <name val="Arial"/>
    </font>
    <font>
      <b/>
      <sz val="11"/>
      <color indexed="9"/>
      <name val="Arial"/>
      <family val="2"/>
    </font>
    <font>
      <sz val="12"/>
      <color indexed="8"/>
      <name val="Arial"/>
    </font>
    <font>
      <b/>
      <sz val="14"/>
      <color indexed="8"/>
      <name val="Arial"/>
      <family val="2"/>
    </font>
    <font>
      <b/>
      <i/>
      <sz val="10"/>
      <color indexed="8"/>
      <name val="Arial"/>
      <family val="2"/>
    </font>
    <font>
      <b/>
      <sz val="14"/>
      <color indexed="17"/>
      <name val="Arial"/>
      <family val="2"/>
    </font>
    <font>
      <sz val="16"/>
      <color indexed="9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8" fillId="0" borderId="0" xfId="0" applyFont="1"/>
    <xf numFmtId="164" fontId="9" fillId="0" borderId="0" xfId="0" applyNumberFormat="1" applyFont="1" applyFill="1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0" borderId="0" xfId="0" applyFill="1"/>
    <xf numFmtId="0" fontId="16" fillId="0" borderId="0" xfId="0" applyFont="1"/>
    <xf numFmtId="0" fontId="6" fillId="3" borderId="1" xfId="0" applyFont="1" applyFill="1" applyBorder="1"/>
    <xf numFmtId="0" fontId="6" fillId="3" borderId="2" xfId="0" applyFont="1" applyFill="1" applyBorder="1"/>
    <xf numFmtId="0" fontId="0" fillId="0" borderId="2" xfId="0" applyBorder="1"/>
    <xf numFmtId="0" fontId="6" fillId="0" borderId="3" xfId="0" applyFont="1" applyFill="1" applyBorder="1"/>
    <xf numFmtId="0" fontId="6" fillId="0" borderId="0" xfId="0" applyFont="1" applyFill="1" applyBorder="1"/>
    <xf numFmtId="0" fontId="8" fillId="0" borderId="0" xfId="0" applyFont="1" applyBorder="1"/>
    <xf numFmtId="0" fontId="0" fillId="0" borderId="0" xfId="0" applyBorder="1"/>
    <xf numFmtId="0" fontId="0" fillId="0" borderId="4" xfId="0" applyBorder="1"/>
    <xf numFmtId="0" fontId="6" fillId="3" borderId="3" xfId="0" applyFont="1" applyFill="1" applyBorder="1"/>
    <xf numFmtId="0" fontId="6" fillId="3" borderId="0" xfId="0" applyFont="1" applyFill="1" applyBorder="1"/>
    <xf numFmtId="164" fontId="10" fillId="0" borderId="0" xfId="0" applyNumberFormat="1" applyFont="1" applyFill="1" applyBorder="1" applyAlignment="1">
      <alignment horizontal="right"/>
    </xf>
    <xf numFmtId="0" fontId="12" fillId="0" borderId="0" xfId="0" applyFont="1" applyBorder="1"/>
    <xf numFmtId="0" fontId="0" fillId="0" borderId="3" xfId="0" applyBorder="1"/>
    <xf numFmtId="164" fontId="18" fillId="0" borderId="0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165" fontId="10" fillId="5" borderId="0" xfId="0" applyNumberFormat="1" applyFont="1" applyFill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3" fillId="0" borderId="0" xfId="0" applyFont="1" applyFill="1"/>
    <xf numFmtId="0" fontId="2" fillId="6" borderId="0" xfId="0" applyFont="1" applyFill="1"/>
    <xf numFmtId="0" fontId="19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7" xfId="0" applyFill="1" applyBorder="1"/>
    <xf numFmtId="0" fontId="8" fillId="0" borderId="0" xfId="0" applyFont="1" applyFill="1" applyBorder="1"/>
    <xf numFmtId="0" fontId="0" fillId="0" borderId="0" xfId="0" applyFill="1" applyBorder="1"/>
    <xf numFmtId="0" fontId="0" fillId="0" borderId="4" xfId="0" applyFill="1" applyBorder="1"/>
    <xf numFmtId="0" fontId="12" fillId="0" borderId="0" xfId="0" applyFont="1" applyFill="1" applyBorder="1"/>
    <xf numFmtId="0" fontId="7" fillId="0" borderId="0" xfId="0" applyFont="1" applyFill="1" applyBorder="1"/>
    <xf numFmtId="3" fontId="17" fillId="0" borderId="0" xfId="0" applyNumberFormat="1" applyFont="1" applyFill="1" applyBorder="1" applyAlignment="1"/>
    <xf numFmtId="1" fontId="17" fillId="0" borderId="0" xfId="0" applyNumberFormat="1" applyFont="1" applyFill="1" applyBorder="1" applyAlignment="1"/>
    <xf numFmtId="1" fontId="17" fillId="0" borderId="4" xfId="0" applyNumberFormat="1" applyFont="1" applyFill="1" applyBorder="1" applyAlignment="1"/>
    <xf numFmtId="0" fontId="0" fillId="0" borderId="5" xfId="0" applyFill="1" applyBorder="1"/>
    <xf numFmtId="0" fontId="0" fillId="0" borderId="6" xfId="0" applyFill="1" applyBorder="1"/>
    <xf numFmtId="0" fontId="7" fillId="0" borderId="6" xfId="0" applyFont="1" applyFill="1" applyBorder="1"/>
    <xf numFmtId="0" fontId="7" fillId="0" borderId="8" xfId="0" applyFont="1" applyFill="1" applyBorder="1"/>
    <xf numFmtId="3" fontId="20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right"/>
    </xf>
    <xf numFmtId="0" fontId="11" fillId="0" borderId="6" xfId="0" applyFont="1" applyFill="1" applyBorder="1" applyAlignment="1">
      <alignment horizontal="right"/>
    </xf>
    <xf numFmtId="0" fontId="21" fillId="0" borderId="0" xfId="0" applyFont="1" applyFill="1" applyBorder="1"/>
    <xf numFmtId="0" fontId="2" fillId="0" borderId="0" xfId="0" applyFont="1" applyFill="1" applyBorder="1"/>
    <xf numFmtId="164" fontId="10" fillId="5" borderId="7" xfId="0" applyNumberFormat="1" applyFont="1" applyFill="1" applyBorder="1" applyAlignment="1">
      <alignment horizontal="right"/>
    </xf>
    <xf numFmtId="164" fontId="10" fillId="0" borderId="4" xfId="0" applyNumberFormat="1" applyFont="1" applyFill="1" applyBorder="1" applyAlignment="1">
      <alignment horizontal="right"/>
    </xf>
    <xf numFmtId="165" fontId="10" fillId="0" borderId="4" xfId="0" applyNumberFormat="1" applyFont="1" applyFill="1" applyBorder="1" applyAlignment="1">
      <alignment horizontal="right"/>
    </xf>
    <xf numFmtId="3" fontId="10" fillId="0" borderId="8" xfId="0" applyNumberFormat="1" applyFont="1" applyFill="1" applyBorder="1" applyAlignment="1">
      <alignment horizontal="right"/>
    </xf>
    <xf numFmtId="0" fontId="22" fillId="6" borderId="0" xfId="0" applyFont="1" applyFill="1"/>
    <xf numFmtId="0" fontId="23" fillId="6" borderId="0" xfId="0" applyFont="1" applyFill="1"/>
    <xf numFmtId="164" fontId="10" fillId="7" borderId="7" xfId="0" applyNumberFormat="1" applyFont="1" applyFill="1" applyBorder="1" applyAlignment="1">
      <alignment horizontal="right"/>
    </xf>
    <xf numFmtId="0" fontId="14" fillId="0" borderId="0" xfId="0" applyFont="1" applyBorder="1"/>
    <xf numFmtId="0" fontId="24" fillId="0" borderId="0" xfId="0" applyFont="1" applyFill="1"/>
    <xf numFmtId="0" fontId="25" fillId="0" borderId="0" xfId="0" applyFont="1" applyFill="1"/>
    <xf numFmtId="165" fontId="10" fillId="4" borderId="7" xfId="0" applyNumberFormat="1" applyFont="1" applyFill="1" applyBorder="1" applyAlignment="1">
      <alignment horizontal="right"/>
    </xf>
    <xf numFmtId="165" fontId="10" fillId="0" borderId="8" xfId="0" applyNumberFormat="1" applyFont="1" applyFill="1" applyBorder="1" applyAlignment="1">
      <alignment horizontal="right"/>
    </xf>
    <xf numFmtId="3" fontId="10" fillId="8" borderId="7" xfId="0" applyNumberFormat="1" applyFont="1" applyFill="1" applyBorder="1" applyAlignment="1">
      <alignment horizontal="right"/>
    </xf>
    <xf numFmtId="0" fontId="19" fillId="2" borderId="0" xfId="0" applyFont="1" applyFill="1"/>
    <xf numFmtId="0" fontId="27" fillId="5" borderId="1" xfId="0" applyFont="1" applyFill="1" applyBorder="1"/>
    <xf numFmtId="0" fontId="27" fillId="5" borderId="2" xfId="0" applyFont="1" applyFill="1" applyBorder="1"/>
    <xf numFmtId="0" fontId="27" fillId="0" borderId="3" xfId="0" applyFont="1" applyFill="1" applyBorder="1"/>
    <xf numFmtId="0" fontId="27" fillId="0" borderId="0" xfId="0" applyFont="1" applyFill="1" applyBorder="1"/>
    <xf numFmtId="0" fontId="28" fillId="0" borderId="3" xfId="0" applyFont="1" applyFill="1" applyBorder="1"/>
    <xf numFmtId="0" fontId="28" fillId="0" borderId="0" xfId="0" applyFont="1" applyFill="1" applyBorder="1"/>
    <xf numFmtId="0" fontId="27" fillId="0" borderId="2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5" borderId="0" xfId="0" applyFont="1" applyFill="1" applyBorder="1"/>
    <xf numFmtId="0" fontId="27" fillId="5" borderId="3" xfId="0" applyFont="1" applyFill="1" applyBorder="1"/>
    <xf numFmtId="8" fontId="29" fillId="0" borderId="3" xfId="0" applyNumberFormat="1" applyFont="1" applyFill="1" applyBorder="1"/>
    <xf numFmtId="9" fontId="29" fillId="0" borderId="0" xfId="0" applyNumberFormat="1" applyFont="1" applyFill="1" applyBorder="1" applyAlignment="1">
      <alignment horizontal="center"/>
    </xf>
    <xf numFmtId="9" fontId="30" fillId="0" borderId="0" xfId="0" applyNumberFormat="1" applyFont="1" applyFill="1" applyBorder="1" applyAlignment="1">
      <alignment horizontal="center"/>
    </xf>
    <xf numFmtId="6" fontId="31" fillId="0" borderId="3" xfId="0" applyNumberFormat="1" applyFont="1" applyFill="1" applyBorder="1"/>
    <xf numFmtId="38" fontId="31" fillId="0" borderId="5" xfId="0" applyNumberFormat="1" applyFont="1" applyFill="1" applyBorder="1"/>
    <xf numFmtId="9" fontId="30" fillId="0" borderId="6" xfId="0" applyNumberFormat="1" applyFont="1" applyFill="1" applyBorder="1" applyAlignment="1">
      <alignment horizontal="center"/>
    </xf>
    <xf numFmtId="8" fontId="30" fillId="0" borderId="3" xfId="0" applyNumberFormat="1" applyFont="1" applyFill="1" applyBorder="1"/>
    <xf numFmtId="38" fontId="30" fillId="0" borderId="5" xfId="0" applyNumberFormat="1" applyFont="1" applyFill="1" applyBorder="1"/>
    <xf numFmtId="9" fontId="29" fillId="0" borderId="6" xfId="0" applyNumberFormat="1" applyFont="1" applyFill="1" applyBorder="1" applyAlignment="1">
      <alignment horizontal="center"/>
    </xf>
    <xf numFmtId="9" fontId="29" fillId="0" borderId="0" xfId="0" applyNumberFormat="1" applyFont="1" applyFill="1" applyBorder="1"/>
    <xf numFmtId="9" fontId="31" fillId="0" borderId="0" xfId="0" applyNumberFormat="1" applyFont="1" applyFill="1" applyBorder="1"/>
    <xf numFmtId="9" fontId="32" fillId="0" borderId="6" xfId="0" applyNumberFormat="1" applyFont="1" applyFill="1" applyBorder="1"/>
    <xf numFmtId="38" fontId="29" fillId="0" borderId="5" xfId="0" applyNumberFormat="1" applyFont="1" applyFill="1" applyBorder="1"/>
    <xf numFmtId="9" fontId="29" fillId="0" borderId="6" xfId="0" applyNumberFormat="1" applyFont="1" applyFill="1" applyBorder="1"/>
    <xf numFmtId="0" fontId="33" fillId="2" borderId="0" xfId="0" applyFont="1" applyFill="1"/>
    <xf numFmtId="3" fontId="15" fillId="0" borderId="0" xfId="0" applyNumberFormat="1" applyFont="1" applyFill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" fontId="17" fillId="0" borderId="4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5" fillId="6" borderId="0" xfId="0" applyFont="1" applyFill="1" applyAlignment="1">
      <alignment horizontal="center"/>
    </xf>
    <xf numFmtId="0" fontId="26" fillId="6" borderId="0" xfId="0" applyFont="1" applyFill="1" applyAlignment="1">
      <alignment horizontal="center"/>
    </xf>
    <xf numFmtId="0" fontId="34" fillId="7" borderId="7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9" fontId="29" fillId="0" borderId="2" xfId="0" applyNumberFormat="1" applyFont="1" applyFill="1" applyBorder="1" applyAlignment="1">
      <alignment horizontal="center"/>
    </xf>
    <xf numFmtId="8" fontId="29" fillId="0" borderId="1" xfId="0" applyNumberFormat="1" applyFont="1" applyFill="1" applyBorder="1"/>
    <xf numFmtId="6" fontId="29" fillId="0" borderId="1" xfId="0" applyNumberFormat="1" applyFont="1" applyFill="1" applyBorder="1" applyAlignment="1">
      <alignment horizontal="right"/>
    </xf>
    <xf numFmtId="9" fontId="29" fillId="0" borderId="2" xfId="0" applyNumberFormat="1" applyFont="1" applyFill="1" applyBorder="1"/>
    <xf numFmtId="38" fontId="29" fillId="0" borderId="1" xfId="0" applyNumberFormat="1" applyFont="1" applyFill="1" applyBorder="1"/>
    <xf numFmtId="0" fontId="0" fillId="2" borderId="0" xfId="0" applyFill="1"/>
    <xf numFmtId="9" fontId="37" fillId="0" borderId="0" xfId="0" applyNumberFormat="1" applyFont="1" applyBorder="1" applyAlignment="1">
      <alignment horizontal="right"/>
    </xf>
    <xf numFmtId="0" fontId="2" fillId="6" borderId="0" xfId="0" applyFont="1" applyFill="1" applyAlignment="1">
      <alignment horizontal="left"/>
    </xf>
    <xf numFmtId="0" fontId="40" fillId="0" borderId="0" xfId="0" applyFont="1"/>
    <xf numFmtId="165" fontId="10" fillId="9" borderId="2" xfId="0" applyNumberFormat="1" applyFont="1" applyFill="1" applyBorder="1" applyAlignment="1">
      <alignment horizontal="right"/>
    </xf>
    <xf numFmtId="165" fontId="10" fillId="9" borderId="0" xfId="0" applyNumberFormat="1" applyFont="1" applyFill="1" applyBorder="1" applyAlignment="1">
      <alignment horizontal="right"/>
    </xf>
    <xf numFmtId="0" fontId="43" fillId="0" borderId="0" xfId="0" applyFont="1"/>
    <xf numFmtId="0" fontId="8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164" fontId="38" fillId="10" borderId="2" xfId="0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164" fontId="10" fillId="9" borderId="13" xfId="0" applyNumberFormat="1" applyFont="1" applyFill="1" applyBorder="1" applyAlignment="1">
      <alignment horizontal="right"/>
    </xf>
    <xf numFmtId="164" fontId="10" fillId="4" borderId="13" xfId="0" applyNumberFormat="1" applyFont="1" applyFill="1" applyBorder="1" applyAlignment="1">
      <alignment horizontal="right"/>
    </xf>
    <xf numFmtId="0" fontId="39" fillId="0" borderId="14" xfId="0" applyFont="1" applyBorder="1" applyAlignment="1">
      <alignment horizontal="center" wrapText="1"/>
    </xf>
    <xf numFmtId="0" fontId="39" fillId="0" borderId="15" xfId="0" applyFont="1" applyBorder="1" applyAlignment="1">
      <alignment horizontal="center" wrapText="1"/>
    </xf>
    <xf numFmtId="0" fontId="39" fillId="0" borderId="16" xfId="0" applyFont="1" applyBorder="1" applyAlignment="1">
      <alignment horizontal="center" wrapText="1"/>
    </xf>
    <xf numFmtId="0" fontId="39" fillId="0" borderId="10" xfId="0" applyFont="1" applyBorder="1" applyAlignment="1">
      <alignment horizontal="center" wrapText="1"/>
    </xf>
    <xf numFmtId="0" fontId="39" fillId="0" borderId="11" xfId="0" applyFont="1" applyBorder="1" applyAlignment="1">
      <alignment horizontal="center" wrapText="1"/>
    </xf>
    <xf numFmtId="0" fontId="39" fillId="0" borderId="12" xfId="0" applyFont="1" applyBorder="1" applyAlignment="1">
      <alignment horizontal="center" wrapText="1"/>
    </xf>
    <xf numFmtId="0" fontId="39" fillId="0" borderId="13" xfId="0" applyFont="1" applyBorder="1" applyAlignment="1">
      <alignment vertical="top" wrapText="1"/>
    </xf>
    <xf numFmtId="0" fontId="39" fillId="0" borderId="17" xfId="0" applyFont="1" applyBorder="1" applyAlignment="1">
      <alignment horizontal="center" vertical="top" wrapText="1"/>
    </xf>
    <xf numFmtId="0" fontId="39" fillId="0" borderId="18" xfId="0" applyFont="1" applyBorder="1" applyAlignment="1">
      <alignment horizontal="center" vertical="top" wrapText="1"/>
    </xf>
    <xf numFmtId="0" fontId="39" fillId="0" borderId="19" xfId="0" applyFont="1" applyBorder="1" applyAlignment="1">
      <alignment horizontal="center" vertical="top" wrapText="1"/>
    </xf>
    <xf numFmtId="0" fontId="3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9525</xdr:rowOff>
    </xdr:from>
    <xdr:to>
      <xdr:col>4</xdr:col>
      <xdr:colOff>47625</xdr:colOff>
      <xdr:row>19</xdr:row>
      <xdr:rowOff>190500</xdr:rowOff>
    </xdr:to>
    <xdr:sp macro="" textlink="">
      <xdr:nvSpPr>
        <xdr:cNvPr id="1036" name="Line 5"/>
        <xdr:cNvSpPr>
          <a:spLocks noChangeShapeType="1"/>
        </xdr:cNvSpPr>
      </xdr:nvSpPr>
      <xdr:spPr bwMode="auto">
        <a:xfrm flipH="1">
          <a:off x="1114425" y="2924175"/>
          <a:ext cx="933450" cy="110490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4</xdr:row>
      <xdr:rowOff>276225</xdr:rowOff>
    </xdr:from>
    <xdr:to>
      <xdr:col>12</xdr:col>
      <xdr:colOff>1143000</xdr:colOff>
      <xdr:row>4</xdr:row>
      <xdr:rowOff>285750</xdr:rowOff>
    </xdr:to>
    <xdr:cxnSp macro="">
      <xdr:nvCxnSpPr>
        <xdr:cNvPr id="9" name="Straight Arrow Connector 8"/>
        <xdr:cNvCxnSpPr/>
      </xdr:nvCxnSpPr>
      <xdr:spPr>
        <a:xfrm flipH="1">
          <a:off x="4200525" y="2171700"/>
          <a:ext cx="48006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8</xdr:row>
      <xdr:rowOff>104775</xdr:rowOff>
    </xdr:from>
    <xdr:to>
      <xdr:col>13</xdr:col>
      <xdr:colOff>9525</xdr:colOff>
      <xdr:row>8</xdr:row>
      <xdr:rowOff>133350</xdr:rowOff>
    </xdr:to>
    <xdr:cxnSp macro="">
      <xdr:nvCxnSpPr>
        <xdr:cNvPr id="11" name="Straight Arrow Connector 10"/>
        <xdr:cNvCxnSpPr/>
      </xdr:nvCxnSpPr>
      <xdr:spPr>
        <a:xfrm flipH="1">
          <a:off x="4095750" y="2857500"/>
          <a:ext cx="4953000" cy="28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6</xdr:row>
      <xdr:rowOff>142875</xdr:rowOff>
    </xdr:from>
    <xdr:to>
      <xdr:col>13</xdr:col>
      <xdr:colOff>47625</xdr:colOff>
      <xdr:row>6</xdr:row>
      <xdr:rowOff>180975</xdr:rowOff>
    </xdr:to>
    <xdr:cxnSp macro="">
      <xdr:nvCxnSpPr>
        <xdr:cNvPr id="13" name="Straight Arrow Connector 12"/>
        <xdr:cNvCxnSpPr/>
      </xdr:nvCxnSpPr>
      <xdr:spPr>
        <a:xfrm flipH="1">
          <a:off x="4162425" y="1638300"/>
          <a:ext cx="4924425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tabSelected="1" topLeftCell="A4" workbookViewId="0">
      <selection activeCell="F23" sqref="F23"/>
    </sheetView>
  </sheetViews>
  <sheetFormatPr defaultRowHeight="12.75" x14ac:dyDescent="0.2"/>
  <cols>
    <col min="1" max="1" width="11.7109375" customWidth="1"/>
    <col min="2" max="2" width="7.7109375" customWidth="1"/>
    <col min="3" max="6" width="5.28515625" customWidth="1"/>
    <col min="7" max="7" width="20.7109375" customWidth="1"/>
    <col min="8" max="10" width="12.7109375" customWidth="1"/>
    <col min="11" max="11" width="10.7109375" customWidth="1"/>
    <col min="12" max="12" width="7.7109375" customWidth="1"/>
    <col min="13" max="13" width="17.7109375" customWidth="1"/>
    <col min="14" max="14" width="5.7109375" customWidth="1"/>
  </cols>
  <sheetData>
    <row r="1" spans="1:17" ht="18.75" x14ac:dyDescent="0.3">
      <c r="A1" s="1" t="s">
        <v>25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103"/>
    </row>
    <row r="2" spans="1:17" ht="15.75" x14ac:dyDescent="0.25">
      <c r="A2" s="87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03"/>
    </row>
    <row r="3" spans="1:17" ht="16.5" thickBot="1" x14ac:dyDescent="0.3">
      <c r="A3" s="62" t="s">
        <v>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6"/>
    </row>
    <row r="4" spans="1:17" ht="19.5" thickTop="1" thickBot="1" x14ac:dyDescent="0.3">
      <c r="G4" s="109" t="s">
        <v>44</v>
      </c>
      <c r="J4" s="27" t="s">
        <v>15</v>
      </c>
      <c r="K4" s="27"/>
      <c r="L4" s="96" t="s">
        <v>28</v>
      </c>
      <c r="M4" s="95"/>
    </row>
    <row r="5" spans="1:17" ht="34.5" customHeight="1" thickTop="1" x14ac:dyDescent="0.3">
      <c r="A5" s="8" t="s">
        <v>0</v>
      </c>
      <c r="B5" s="9"/>
      <c r="C5" s="111" t="s">
        <v>46</v>
      </c>
      <c r="D5" s="111"/>
      <c r="E5" s="111"/>
      <c r="F5" s="111"/>
      <c r="G5" s="117">
        <v>10</v>
      </c>
      <c r="H5" s="112"/>
      <c r="I5" s="10"/>
      <c r="N5" s="125" t="s">
        <v>50</v>
      </c>
      <c r="O5" s="126"/>
      <c r="P5" s="126"/>
      <c r="Q5" s="127"/>
    </row>
    <row r="6" spans="1:17" ht="12.75" customHeight="1" x14ac:dyDescent="0.2">
      <c r="A6" s="11"/>
      <c r="B6" s="12"/>
      <c r="C6" s="13"/>
      <c r="D6" s="14"/>
      <c r="E6" s="14"/>
      <c r="F6" s="14"/>
      <c r="G6" s="14"/>
      <c r="H6" s="14"/>
      <c r="I6" s="14"/>
      <c r="J6" s="14"/>
      <c r="K6" s="15"/>
      <c r="L6" s="4"/>
      <c r="N6" s="124"/>
      <c r="O6" s="124"/>
      <c r="P6" s="124"/>
      <c r="Q6" s="124"/>
    </row>
    <row r="7" spans="1:17" ht="37.5" customHeight="1" x14ac:dyDescent="0.3">
      <c r="A7" s="16" t="s">
        <v>1</v>
      </c>
      <c r="B7" s="17"/>
      <c r="C7" s="110" t="s">
        <v>45</v>
      </c>
      <c r="D7" s="110"/>
      <c r="E7" s="110"/>
      <c r="F7" s="110"/>
      <c r="G7" s="116">
        <v>4</v>
      </c>
      <c r="H7" s="114" t="s">
        <v>47</v>
      </c>
      <c r="I7" s="114"/>
      <c r="J7" s="114"/>
      <c r="K7" s="114"/>
      <c r="L7" s="114"/>
      <c r="M7" s="114"/>
      <c r="N7" s="125" t="s">
        <v>52</v>
      </c>
      <c r="O7" s="126"/>
      <c r="P7" s="126"/>
      <c r="Q7" s="127"/>
    </row>
    <row r="8" spans="1:17" ht="20.25" x14ac:dyDescent="0.3">
      <c r="A8" s="16"/>
      <c r="B8" s="17"/>
      <c r="C8" s="110"/>
      <c r="D8" s="110"/>
      <c r="E8" s="110"/>
      <c r="F8" s="110"/>
      <c r="G8" s="116"/>
      <c r="H8" s="113"/>
      <c r="I8" s="113"/>
      <c r="J8" s="113"/>
      <c r="K8" s="113"/>
      <c r="L8" s="113"/>
      <c r="M8" s="113"/>
      <c r="N8" s="124"/>
      <c r="O8" s="124"/>
      <c r="P8" s="124"/>
      <c r="Q8" s="124"/>
    </row>
    <row r="9" spans="1:17" ht="42" customHeight="1" x14ac:dyDescent="0.3">
      <c r="A9" s="20"/>
      <c r="B9" s="14"/>
      <c r="C9" s="110"/>
      <c r="D9" s="110"/>
      <c r="E9" s="110"/>
      <c r="F9" s="110"/>
      <c r="G9" s="116">
        <v>1</v>
      </c>
      <c r="H9" s="114" t="s">
        <v>49</v>
      </c>
      <c r="I9" s="114"/>
      <c r="J9" s="114"/>
      <c r="K9" s="114"/>
      <c r="L9" s="114"/>
      <c r="M9" s="115"/>
      <c r="N9" s="118" t="s">
        <v>51</v>
      </c>
      <c r="O9" s="119"/>
      <c r="P9" s="119"/>
      <c r="Q9" s="120"/>
    </row>
    <row r="10" spans="1:17" ht="21" thickBot="1" x14ac:dyDescent="0.35">
      <c r="A10" s="20"/>
      <c r="B10" s="14"/>
      <c r="C10" s="14"/>
      <c r="D10" s="14"/>
      <c r="E10" s="14"/>
      <c r="F10" s="14"/>
      <c r="G10" s="21">
        <f>G7+G9</f>
        <v>5</v>
      </c>
      <c r="H10" s="19" t="s">
        <v>26</v>
      </c>
      <c r="I10" s="14"/>
      <c r="J10" s="14"/>
      <c r="K10" s="15"/>
      <c r="L10" s="5"/>
      <c r="M10" s="6"/>
      <c r="N10" s="121"/>
      <c r="O10" s="122"/>
      <c r="P10" s="122"/>
      <c r="Q10" s="123"/>
    </row>
    <row r="11" spans="1:17" x14ac:dyDescent="0.2">
      <c r="A11" s="20"/>
      <c r="B11" s="14"/>
      <c r="C11" s="14"/>
      <c r="D11" s="14"/>
      <c r="E11" s="14"/>
      <c r="F11" s="14"/>
      <c r="G11" s="14"/>
      <c r="H11" s="14"/>
      <c r="I11" s="14"/>
      <c r="J11" s="14"/>
      <c r="K11" s="15"/>
    </row>
    <row r="12" spans="1:17" ht="20.25" x14ac:dyDescent="0.3">
      <c r="A12" s="16" t="s">
        <v>2</v>
      </c>
      <c r="B12" s="17"/>
      <c r="C12" s="56" t="s">
        <v>19</v>
      </c>
      <c r="D12" s="14"/>
      <c r="E12" s="14"/>
      <c r="F12" s="14"/>
      <c r="G12" s="22">
        <f>G5-G10</f>
        <v>5</v>
      </c>
      <c r="H12" s="104">
        <f>G12/G5</f>
        <v>0.5</v>
      </c>
      <c r="I12" s="56" t="s">
        <v>27</v>
      </c>
      <c r="J12" s="14"/>
      <c r="K12" s="15"/>
    </row>
    <row r="13" spans="1:17" x14ac:dyDescent="0.2">
      <c r="A13" s="11"/>
      <c r="B13" s="12"/>
      <c r="C13" s="13"/>
      <c r="D13" s="14"/>
      <c r="E13" s="14"/>
      <c r="F13" s="14"/>
      <c r="G13" s="14"/>
      <c r="H13" s="14"/>
      <c r="I13" s="14"/>
      <c r="J13" s="14"/>
      <c r="K13" s="15"/>
    </row>
    <row r="14" spans="1:17" ht="20.25" x14ac:dyDescent="0.3">
      <c r="A14" s="16" t="s">
        <v>3</v>
      </c>
      <c r="B14" s="17"/>
      <c r="C14" s="13" t="s">
        <v>23</v>
      </c>
      <c r="D14" s="14"/>
      <c r="E14" s="14"/>
      <c r="F14" s="14"/>
      <c r="G14" s="23">
        <f>(G21)+(G23)+(G25)+(G27)+(G29)+(G31)</f>
        <v>30000</v>
      </c>
      <c r="H14" s="19"/>
      <c r="I14" s="14"/>
      <c r="J14" s="14"/>
      <c r="K14" s="15"/>
    </row>
    <row r="15" spans="1:17" x14ac:dyDescent="0.2">
      <c r="A15" s="11"/>
      <c r="B15" s="12"/>
      <c r="C15" s="13"/>
      <c r="D15" s="14"/>
      <c r="E15" s="14"/>
      <c r="F15" s="14"/>
      <c r="G15" s="14"/>
      <c r="H15" s="14"/>
      <c r="I15" s="14"/>
      <c r="J15" s="14"/>
      <c r="K15" s="15"/>
    </row>
    <row r="16" spans="1:17" ht="20.25" x14ac:dyDescent="0.3">
      <c r="A16" s="16" t="s">
        <v>4</v>
      </c>
      <c r="B16" s="17"/>
      <c r="C16" s="13" t="s">
        <v>20</v>
      </c>
      <c r="D16" s="14"/>
      <c r="E16" s="14"/>
      <c r="F16" s="14"/>
      <c r="G16" s="88">
        <f>I16*12</f>
        <v>72000</v>
      </c>
      <c r="H16" s="89">
        <f>I16*3</f>
        <v>18000</v>
      </c>
      <c r="I16" s="89">
        <f>G14/G12</f>
        <v>6000</v>
      </c>
      <c r="J16" s="89">
        <f>G16/52</f>
        <v>1384.6153846153845</v>
      </c>
      <c r="K16" s="90">
        <f>G16/365</f>
        <v>197.26027397260273</v>
      </c>
    </row>
    <row r="17" spans="1:13" ht="13.5" thickBot="1" x14ac:dyDescent="0.25">
      <c r="A17" s="24"/>
      <c r="B17" s="25"/>
      <c r="C17" s="25"/>
      <c r="D17" s="25"/>
      <c r="E17" s="25"/>
      <c r="F17" s="25"/>
      <c r="G17" s="91" t="s">
        <v>5</v>
      </c>
      <c r="H17" s="91" t="s">
        <v>10</v>
      </c>
      <c r="I17" s="91" t="s">
        <v>6</v>
      </c>
      <c r="J17" s="91" t="s">
        <v>14</v>
      </c>
      <c r="K17" s="92" t="s">
        <v>13</v>
      </c>
    </row>
    <row r="18" spans="1:13" ht="13.5" thickTop="1" x14ac:dyDescent="0.2">
      <c r="C18" s="3"/>
      <c r="H18" s="3"/>
    </row>
    <row r="19" spans="1:13" x14ac:dyDescent="0.2">
      <c r="A19" s="62" t="s">
        <v>17</v>
      </c>
      <c r="G19" s="7"/>
    </row>
    <row r="20" spans="1:13" ht="31.5" thickBot="1" x14ac:dyDescent="0.3">
      <c r="G20" s="128" t="s">
        <v>43</v>
      </c>
      <c r="I20" s="105" t="s">
        <v>30</v>
      </c>
      <c r="J20" s="27"/>
      <c r="K20" s="27"/>
      <c r="M20" s="106" t="s">
        <v>36</v>
      </c>
    </row>
    <row r="21" spans="1:13" ht="21" thickTop="1" x14ac:dyDescent="0.3">
      <c r="A21" s="63" t="s">
        <v>33</v>
      </c>
      <c r="B21" s="64"/>
      <c r="C21" s="69"/>
      <c r="D21" s="30"/>
      <c r="E21" s="30"/>
      <c r="F21" s="30"/>
      <c r="G21" s="107">
        <v>5000</v>
      </c>
      <c r="H21" s="30"/>
      <c r="I21" s="106" t="s">
        <v>38</v>
      </c>
      <c r="J21" s="30"/>
      <c r="K21" s="31"/>
    </row>
    <row r="22" spans="1:13" x14ac:dyDescent="0.2">
      <c r="A22" s="65"/>
      <c r="B22" s="66"/>
      <c r="C22" s="70"/>
      <c r="D22" s="33"/>
      <c r="E22" s="33"/>
      <c r="F22" s="33"/>
      <c r="G22" s="33"/>
      <c r="H22" s="33"/>
      <c r="I22" s="33"/>
      <c r="J22" s="33"/>
      <c r="K22" s="34"/>
    </row>
    <row r="23" spans="1:13" ht="20.25" x14ac:dyDescent="0.3">
      <c r="A23" s="72" t="s">
        <v>31</v>
      </c>
      <c r="B23" s="71"/>
      <c r="C23" s="70"/>
      <c r="D23" s="33"/>
      <c r="E23" s="33"/>
      <c r="F23" s="33"/>
      <c r="G23" s="108">
        <v>8000</v>
      </c>
      <c r="H23" s="35"/>
      <c r="I23" s="106" t="s">
        <v>39</v>
      </c>
      <c r="J23" s="33"/>
      <c r="K23" s="34"/>
    </row>
    <row r="24" spans="1:13" ht="20.25" x14ac:dyDescent="0.3">
      <c r="A24" s="67"/>
      <c r="B24" s="68"/>
      <c r="C24" s="70"/>
      <c r="D24" s="33"/>
      <c r="E24" s="33"/>
      <c r="F24" s="33"/>
      <c r="G24" s="18"/>
      <c r="H24" s="35"/>
      <c r="I24" s="33"/>
      <c r="J24" s="33"/>
      <c r="K24" s="34"/>
    </row>
    <row r="25" spans="1:13" ht="20.25" x14ac:dyDescent="0.3">
      <c r="A25" s="72" t="s">
        <v>32</v>
      </c>
      <c r="B25" s="71"/>
      <c r="C25" s="70"/>
      <c r="D25" s="33"/>
      <c r="E25" s="33"/>
      <c r="F25" s="33"/>
      <c r="G25" s="108">
        <v>10000</v>
      </c>
      <c r="H25" s="35"/>
      <c r="I25" s="106" t="s">
        <v>48</v>
      </c>
      <c r="J25" s="33"/>
      <c r="K25" s="34"/>
    </row>
    <row r="26" spans="1:13" x14ac:dyDescent="0.2">
      <c r="A26" s="67"/>
      <c r="B26" s="68"/>
      <c r="C26" s="70"/>
      <c r="D26" s="33"/>
      <c r="E26" s="33"/>
      <c r="F26" s="33"/>
      <c r="G26" s="33"/>
      <c r="H26" s="33"/>
      <c r="I26" s="33"/>
      <c r="J26" s="33"/>
      <c r="K26" s="34"/>
    </row>
    <row r="27" spans="1:13" ht="20.25" x14ac:dyDescent="0.3">
      <c r="A27" s="72" t="s">
        <v>34</v>
      </c>
      <c r="B27" s="71"/>
      <c r="C27" s="70"/>
      <c r="D27" s="33"/>
      <c r="E27" s="33"/>
      <c r="F27" s="33"/>
      <c r="G27" s="108">
        <v>5000</v>
      </c>
      <c r="H27" s="33"/>
      <c r="I27" s="106" t="s">
        <v>40</v>
      </c>
      <c r="J27" s="33"/>
      <c r="K27" s="34"/>
    </row>
    <row r="28" spans="1:13" x14ac:dyDescent="0.2">
      <c r="A28" s="65"/>
      <c r="B28" s="66"/>
      <c r="C28" s="70"/>
      <c r="D28" s="33"/>
      <c r="E28" s="33"/>
      <c r="F28" s="33"/>
      <c r="G28" s="33"/>
      <c r="H28" s="33"/>
      <c r="I28" s="33"/>
      <c r="J28" s="33"/>
      <c r="K28" s="34"/>
    </row>
    <row r="29" spans="1:13" ht="20.25" x14ac:dyDescent="0.3">
      <c r="A29" s="72" t="s">
        <v>35</v>
      </c>
      <c r="B29" s="71"/>
      <c r="C29" s="70"/>
      <c r="D29" s="33"/>
      <c r="E29" s="33"/>
      <c r="F29" s="33"/>
      <c r="G29" s="108">
        <v>1000</v>
      </c>
      <c r="H29" s="35"/>
      <c r="I29" s="106" t="s">
        <v>41</v>
      </c>
      <c r="J29" s="33"/>
      <c r="K29" s="34"/>
    </row>
    <row r="30" spans="1:13" x14ac:dyDescent="0.2">
      <c r="A30" s="65"/>
      <c r="B30" s="66"/>
      <c r="C30" s="70"/>
      <c r="D30" s="33"/>
      <c r="E30" s="33"/>
      <c r="F30" s="33"/>
      <c r="G30" s="33"/>
      <c r="H30" s="33"/>
      <c r="I30" s="33"/>
      <c r="J30" s="33"/>
      <c r="K30" s="34"/>
    </row>
    <row r="31" spans="1:13" ht="20.25" x14ac:dyDescent="0.3">
      <c r="A31" s="72" t="s">
        <v>37</v>
      </c>
      <c r="B31" s="71"/>
      <c r="C31" s="70"/>
      <c r="D31" s="33"/>
      <c r="E31" s="33"/>
      <c r="F31" s="33"/>
      <c r="G31" s="108">
        <v>1000</v>
      </c>
      <c r="H31" s="37"/>
      <c r="I31" s="106" t="s">
        <v>42</v>
      </c>
      <c r="J31" s="38"/>
      <c r="K31" s="39"/>
    </row>
    <row r="32" spans="1:13" ht="13.5" thickBot="1" x14ac:dyDescent="0.25">
      <c r="A32" s="40"/>
      <c r="B32" s="41"/>
      <c r="C32" s="41"/>
      <c r="D32" s="41"/>
      <c r="E32" s="41"/>
      <c r="F32" s="41"/>
      <c r="G32" s="42"/>
      <c r="H32" s="42"/>
      <c r="I32" s="42"/>
      <c r="J32" s="42"/>
      <c r="K32" s="43"/>
    </row>
    <row r="33" spans="1:18" ht="13.5" thickTop="1" x14ac:dyDescent="0.2"/>
    <row r="34" spans="1:18" x14ac:dyDescent="0.2">
      <c r="A34" s="62" t="s">
        <v>18</v>
      </c>
    </row>
    <row r="35" spans="1:18" ht="18.75" thickBot="1" x14ac:dyDescent="0.3">
      <c r="G35" s="53" t="s">
        <v>7</v>
      </c>
      <c r="H35" s="48"/>
      <c r="M35" s="93" t="s">
        <v>21</v>
      </c>
      <c r="N35" s="57"/>
      <c r="O35" s="58"/>
      <c r="P35" s="6"/>
      <c r="Q35" s="6"/>
      <c r="R35" s="6"/>
    </row>
    <row r="36" spans="1:18" ht="21" thickTop="1" x14ac:dyDescent="0.3">
      <c r="A36" s="99">
        <f>G36-G5</f>
        <v>303.33333333333337</v>
      </c>
      <c r="B36" s="98">
        <f>A36/G5</f>
        <v>30.333333333333336</v>
      </c>
      <c r="C36" s="29"/>
      <c r="D36" s="30"/>
      <c r="E36" s="30"/>
      <c r="F36" s="97"/>
      <c r="G36" s="49">
        <f>(G38+(G39/G40))</f>
        <v>313.33333333333337</v>
      </c>
      <c r="H36" s="33"/>
      <c r="I36" s="100">
        <f>M36-G14</f>
        <v>70800</v>
      </c>
      <c r="J36" s="98">
        <f>I36/G14</f>
        <v>2.36</v>
      </c>
      <c r="K36" s="29"/>
      <c r="L36" s="30"/>
      <c r="M36" s="59">
        <f>(M38-M39)*M40</f>
        <v>100800</v>
      </c>
    </row>
    <row r="37" spans="1:18" x14ac:dyDescent="0.2">
      <c r="A37" s="67"/>
      <c r="B37" s="68"/>
      <c r="C37" s="32"/>
      <c r="D37" s="33"/>
      <c r="E37" s="33"/>
      <c r="F37" s="33"/>
      <c r="G37" s="34"/>
      <c r="H37" s="33"/>
      <c r="I37" s="67"/>
      <c r="J37" s="68"/>
      <c r="K37" s="32"/>
      <c r="L37" s="33"/>
      <c r="M37" s="34"/>
    </row>
    <row r="38" spans="1:18" ht="20.25" x14ac:dyDescent="0.3">
      <c r="A38" s="73">
        <f>G38-G10</f>
        <v>175</v>
      </c>
      <c r="B38" s="74">
        <f>(G38-G10)/G10</f>
        <v>35</v>
      </c>
      <c r="C38" s="32"/>
      <c r="D38" s="33"/>
      <c r="E38" s="33"/>
      <c r="F38" s="45" t="s">
        <v>12</v>
      </c>
      <c r="G38" s="50">
        <v>180</v>
      </c>
      <c r="H38" s="35"/>
      <c r="I38" s="73">
        <f>M38-G5</f>
        <v>289</v>
      </c>
      <c r="J38" s="74">
        <f>(M38-G5)/G5</f>
        <v>28.9</v>
      </c>
      <c r="K38" s="32"/>
      <c r="L38" s="45" t="s">
        <v>9</v>
      </c>
      <c r="M38" s="50">
        <v>299</v>
      </c>
    </row>
    <row r="39" spans="1:18" ht="20.25" x14ac:dyDescent="0.3">
      <c r="A39" s="76">
        <f>G39-G14</f>
        <v>70000</v>
      </c>
      <c r="B39" s="75">
        <f>(G39-G14)/G14</f>
        <v>2.3333333333333335</v>
      </c>
      <c r="C39" s="36"/>
      <c r="D39" s="33"/>
      <c r="E39" s="33"/>
      <c r="F39" s="45" t="s">
        <v>11</v>
      </c>
      <c r="G39" s="51">
        <v>100000</v>
      </c>
      <c r="H39" s="35"/>
      <c r="I39" s="79">
        <f>M39-G10</f>
        <v>150</v>
      </c>
      <c r="J39" s="74">
        <f>(M39-G10)/G10</f>
        <v>30</v>
      </c>
      <c r="K39" s="36"/>
      <c r="L39" s="45" t="s">
        <v>12</v>
      </c>
      <c r="M39" s="50">
        <v>155</v>
      </c>
    </row>
    <row r="40" spans="1:18" ht="21" thickBot="1" x14ac:dyDescent="0.35">
      <c r="A40" s="77">
        <f>G40-I16</f>
        <v>-5250</v>
      </c>
      <c r="B40" s="78">
        <f>(G40-I16)/I16</f>
        <v>-0.875</v>
      </c>
      <c r="C40" s="41"/>
      <c r="D40" s="41"/>
      <c r="E40" s="41"/>
      <c r="F40" s="46" t="s">
        <v>29</v>
      </c>
      <c r="G40" s="52">
        <v>750</v>
      </c>
      <c r="H40" s="35"/>
      <c r="I40" s="80">
        <f>M40-I16</f>
        <v>-5300</v>
      </c>
      <c r="J40" s="81">
        <f>(M40-I16)/I16</f>
        <v>-0.8833333333333333</v>
      </c>
      <c r="K40" s="41"/>
      <c r="L40" s="46" t="s">
        <v>29</v>
      </c>
      <c r="M40" s="52">
        <v>700</v>
      </c>
    </row>
    <row r="41" spans="1:18" ht="13.5" thickTop="1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14"/>
    </row>
    <row r="42" spans="1:18" ht="18.75" thickBot="1" x14ac:dyDescent="0.3">
      <c r="G42" s="54" t="s">
        <v>8</v>
      </c>
      <c r="H42" s="33"/>
      <c r="M42" s="94" t="s">
        <v>22</v>
      </c>
    </row>
    <row r="43" spans="1:18" ht="21" thickTop="1" x14ac:dyDescent="0.3">
      <c r="A43" s="99">
        <f>G43-G10</f>
        <v>151.14285714285714</v>
      </c>
      <c r="B43" s="101">
        <f>A43/G10</f>
        <v>30.228571428571428</v>
      </c>
      <c r="C43" s="29"/>
      <c r="D43" s="30"/>
      <c r="E43" s="30"/>
      <c r="F43" s="30"/>
      <c r="G43" s="55">
        <f>(G45-(G46/G47))</f>
        <v>156.14285714285714</v>
      </c>
      <c r="H43" s="33"/>
      <c r="I43" s="102">
        <f>M43-I16</f>
        <v>-5193.5483870967746</v>
      </c>
      <c r="J43" s="101">
        <f>I43/I16</f>
        <v>-0.86559139784946248</v>
      </c>
      <c r="K43" s="29"/>
      <c r="L43" s="30"/>
      <c r="M43" s="61">
        <f>M47/(M45-M46)</f>
        <v>806.45161290322585</v>
      </c>
    </row>
    <row r="44" spans="1:18" ht="15.75" x14ac:dyDescent="0.25">
      <c r="A44" s="67"/>
      <c r="B44" s="68"/>
      <c r="C44" s="32"/>
      <c r="D44" s="33"/>
      <c r="E44" s="33"/>
      <c r="F44" s="33"/>
      <c r="G44" s="34"/>
      <c r="H44" s="35"/>
      <c r="I44" s="67"/>
      <c r="J44" s="68"/>
      <c r="K44" s="32"/>
      <c r="L44" s="33"/>
      <c r="M44" s="34"/>
    </row>
    <row r="45" spans="1:18" ht="20.25" x14ac:dyDescent="0.3">
      <c r="A45" s="73">
        <f>G45-G5</f>
        <v>289</v>
      </c>
      <c r="B45" s="82">
        <f>A45/G5</f>
        <v>28.9</v>
      </c>
      <c r="C45" s="32"/>
      <c r="D45" s="33"/>
      <c r="E45" s="33"/>
      <c r="F45" s="45" t="s">
        <v>9</v>
      </c>
      <c r="G45" s="50">
        <v>299</v>
      </c>
      <c r="H45" s="33"/>
      <c r="I45" s="73">
        <f>M45-G5</f>
        <v>289</v>
      </c>
      <c r="J45" s="82">
        <f>I45/G5</f>
        <v>28.9</v>
      </c>
      <c r="K45" s="32"/>
      <c r="L45" s="45" t="s">
        <v>9</v>
      </c>
      <c r="M45" s="50">
        <v>299</v>
      </c>
    </row>
    <row r="46" spans="1:18" ht="20.25" x14ac:dyDescent="0.3">
      <c r="A46" s="76">
        <f>G46-G14</f>
        <v>70000</v>
      </c>
      <c r="B46" s="83">
        <f>A46/G14</f>
        <v>2.3333333333333335</v>
      </c>
      <c r="C46" s="36"/>
      <c r="D46" s="33"/>
      <c r="E46" s="33"/>
      <c r="F46" s="45" t="s">
        <v>11</v>
      </c>
      <c r="G46" s="51">
        <v>100000</v>
      </c>
      <c r="H46" s="44"/>
      <c r="I46" s="73">
        <f>M46-G10</f>
        <v>170</v>
      </c>
      <c r="J46" s="82">
        <f>I46/G10</f>
        <v>34</v>
      </c>
      <c r="K46" s="36"/>
      <c r="L46" s="45" t="s">
        <v>12</v>
      </c>
      <c r="M46" s="50">
        <v>175</v>
      </c>
    </row>
    <row r="47" spans="1:18" ht="21" thickBot="1" x14ac:dyDescent="0.35">
      <c r="A47" s="77">
        <f>G47-I16</f>
        <v>-5300</v>
      </c>
      <c r="B47" s="84">
        <f>A47/I16</f>
        <v>-0.8833333333333333</v>
      </c>
      <c r="C47" s="41"/>
      <c r="D47" s="41"/>
      <c r="E47" s="41"/>
      <c r="F47" s="46" t="s">
        <v>29</v>
      </c>
      <c r="G47" s="52">
        <v>700</v>
      </c>
      <c r="H47" s="47"/>
      <c r="I47" s="85">
        <f>M47-G14</f>
        <v>70000</v>
      </c>
      <c r="J47" s="86">
        <f>I47/G14</f>
        <v>2.3333333333333335</v>
      </c>
      <c r="K47" s="41"/>
      <c r="L47" s="46" t="s">
        <v>11</v>
      </c>
      <c r="M47" s="60">
        <v>100000</v>
      </c>
    </row>
    <row r="48" spans="1:18" ht="13.5" thickTop="1" x14ac:dyDescent="0.2"/>
  </sheetData>
  <mergeCells count="7">
    <mergeCell ref="C7:F9"/>
    <mergeCell ref="C5:F5"/>
    <mergeCell ref="H9:M9"/>
    <mergeCell ref="H7:M7"/>
    <mergeCell ref="N9:Q10"/>
    <mergeCell ref="N5:Q5"/>
    <mergeCell ref="N7:Q7"/>
  </mergeCells>
  <phoneticPr fontId="5" type="noConversion"/>
  <pageMargins left="0.75" right="0.75" top="1" bottom="1" header="0.5" footer="0.5"/>
  <pageSetup orientation="portrait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Westmont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Newton</dc:creator>
  <cp:lastModifiedBy>Erick Chang</cp:lastModifiedBy>
  <dcterms:created xsi:type="dcterms:W3CDTF">2005-07-08T19:02:00Z</dcterms:created>
  <dcterms:modified xsi:type="dcterms:W3CDTF">2015-02-23T23:31:40Z</dcterms:modified>
</cp:coreProperties>
</file>